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Z24" i="3"/>
  <c r="Q50" i="3"/>
  <c r="R50" i="3"/>
  <c r="P50" i="3"/>
  <c r="T24" i="3"/>
  <c r="K50" i="3"/>
  <c r="L50" i="3"/>
  <c r="J50" i="3"/>
  <c r="E50" i="3"/>
  <c r="F50" i="3"/>
  <c r="D50" i="3"/>
  <c r="N24" i="3"/>
  <c r="G20" i="3"/>
  <c r="H24" i="3"/>
  <c r="M34" i="3" l="1"/>
  <c r="X24" i="3" l="1"/>
  <c r="W24" i="3"/>
  <c r="V24" i="3"/>
  <c r="R24" i="3"/>
  <c r="Q24" i="3"/>
  <c r="P24" i="3"/>
  <c r="L24" i="3"/>
  <c r="K24" i="3"/>
  <c r="J24" i="3"/>
  <c r="F24" i="3"/>
  <c r="E24" i="3"/>
  <c r="D24" i="3"/>
  <c r="S24" i="3" l="1"/>
  <c r="G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O17" i="3" s="1"/>
  <c r="AB17" i="3" s="1"/>
  <c r="M16" i="3"/>
  <c r="O16" i="3" s="1"/>
  <c r="AB16" i="3" s="1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2" i="3" l="1"/>
  <c r="AB22" i="3" s="1"/>
  <c r="O21" i="3"/>
  <c r="AB21" i="3" s="1"/>
  <c r="O18" i="3"/>
  <c r="AB18" i="3" s="1"/>
  <c r="O15" i="3"/>
  <c r="O24" i="3" s="1"/>
  <c r="AB24" i="3" s="1"/>
  <c r="O19" i="3"/>
  <c r="AB19" i="3" s="1"/>
  <c r="O23" i="3"/>
  <c r="AB23" i="3" s="1"/>
  <c r="O20" i="3"/>
  <c r="AB20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AB15" i="3" l="1"/>
  <c r="I24" i="3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<sst xmlns="http://schemas.openxmlformats.org/spreadsheetml/2006/main" count="207" uniqueCount="118">
  <si>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</si>
  <si>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</si>
  <si>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</si>
  <si>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</si>
  <si>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</si>
  <si>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</si>
  <si>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</si>
  <si>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</si>
  <si>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</si>
  <si>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</si>
  <si>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</si>
  <si>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</si>
  <si>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</si>
  <si>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</si>
  <si>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</si>
  <si>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</si>
  <si>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</si>
  <si>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</si>
  <si>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</si>
  <si>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</si>
  <si>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</si>
  <si>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</si>
  <si>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</si>
  <si>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</si>
  <si>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</si>
  <si>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</si>
  <si>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</si>
  <si>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</si>
  <si>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</si>
  <si>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</si>
  <si>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</si>
  <si>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</si>
  <si>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</si>
  <si>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</si>
  <si>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</si>
  <si>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</si>
  <si>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</si>
  <si>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</si>
  <si>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</si>
  <si>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</si>
  <si>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</si>
  <si>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</si>
  <si>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</si>
  <si>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</si>
  <si>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</si>
  <si>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</si>
  <si>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</si>
  <si>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</si>
  <si>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</si>
  <si>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</si>
  <si>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</si>
  <si>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</si>
  <si>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</si>
  <si>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</si>
  <si>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</si>
  <si>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</si>
  <si>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</si>
  <si>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</si>
  <si>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</si>
  <si>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</si>
  <si>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</si>
  <si>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</si>
  <si>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</si>
  <si>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</si>
  <si>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</si>
  <si>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</si>
  <si>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</si>
  <si>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</si>
  <si>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</si>
  <si>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</si>
  <si>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</si>
  <si>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</si>
  <si>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</si>
  <si>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</si>
  <si>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</si>
  <si>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</si>
  <si>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</si>
  <si>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</si>
  <si>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</si>
  <si>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</si>
  <si>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</si>
  <si>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</si>
  <si>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</si>
  <si>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</si>
  <si>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</si>
  <si>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</si>
  <si>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</si>
  <si>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</si>
  <si>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</si>
  <si>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</si>
  <si>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</si>
  <si>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</si>
  <si>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</si>
  <si>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</si>
  <si>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</si>
  <si>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</si>
  <si>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</si>
  <si>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</si>
  <si>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</si>
  <si>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</si>
  <si>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</si>
  <si>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</si>
  <si>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</si>
  <si>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</si>
  <si>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17. listopadu 4728, 430 04 Chomutov</t>
  </si>
  <si>
    <t>Základní škola a Mateřská škola, Chomutov, 17. listopadu 4728, příspěvková organizace</t>
  </si>
  <si>
    <t>Komentář k návrhu rozpočtu na rok 2021:</t>
  </si>
  <si>
    <r>
      <t xml:space="preserve">Ostatní transfery - </t>
    </r>
    <r>
      <rPr>
        <sz val="11"/>
        <color theme="1"/>
        <rFont val="Calibri"/>
        <family val="2"/>
        <charset val="238"/>
        <scheme val="minor"/>
      </rPr>
      <t>náklady sníženy o dotaci od Úřadu práce, ponechány pouze náklady SR na platy, odvody a ONIV ve výši rozpočtu 2020.</t>
    </r>
  </si>
  <si>
    <t xml:space="preserve">                       - Předpokládané příjmy fondu tvoří pouze dary (dotované obědy + ostatní dary).</t>
  </si>
  <si>
    <t xml:space="preserve">                       - Čerpání zahrnuje čerpání dotace"Šablony" a čerpání darů.</t>
  </si>
  <si>
    <r>
      <t>Fond investic -</t>
    </r>
    <r>
      <rPr>
        <sz val="11"/>
        <color theme="1"/>
        <rFont val="Calibri"/>
        <family val="2"/>
        <charset val="238"/>
        <scheme val="minor"/>
      </rPr>
      <t xml:space="preserve"> Čerpání zahrnuje odvod zřizovateli, nákup majetku, případně financování oprav a údržby.</t>
    </r>
  </si>
  <si>
    <r>
      <rPr>
        <b/>
        <sz val="11"/>
        <color theme="1"/>
        <rFont val="Calibri"/>
        <family val="2"/>
        <charset val="238"/>
        <scheme val="minor"/>
      </rPr>
      <t>Návrh rozpočtu pro rok 2021 -náklady z příspěvku zřizovatele</t>
    </r>
    <r>
      <rPr>
        <sz val="11"/>
        <color theme="1"/>
        <rFont val="Calibri"/>
        <family val="2"/>
        <charset val="238"/>
        <scheme val="minor"/>
      </rPr>
      <t xml:space="preserve"> - 4.198,8 tis. Kč - oproti upravenému Plánu na rok 2020 je příspěvek nižsí o 157,6 tis. Kč. Jednotlivé nákladové položky byly poníženy o cca 8 - 20 % (energie ponechány ve stejné výši), ale k navýšení došlo u odpisů nehmotného a hmotného investičního majetku cca o 32 %. Zvýšení odpisů bylo způsobeno bezúplatným převzetím majetku od zřizovatele (Akce Výzva č. 47).</t>
    </r>
  </si>
  <si>
    <t>Jana Tučková</t>
  </si>
  <si>
    <t>Mgr. Hana Horská</t>
  </si>
  <si>
    <r>
      <t xml:space="preserve">Fond rezervní - </t>
    </r>
    <r>
      <rPr>
        <sz val="11"/>
        <color theme="1"/>
        <rFont val="Calibri"/>
        <family val="2"/>
        <charset val="238"/>
        <scheme val="minor"/>
      </rPr>
      <t xml:space="preserve">Stav k 1.1.2021 zahrnuje předpokládaný nevyčerpaný zůstatek dotace Šablony. </t>
    </r>
  </si>
  <si>
    <t xml:space="preserve">                                                                                                           127,4 tis. Kč - posílení platové úrovně, včetně nákupu materiálu do dílen, pro zvýšení kvality vzdělávání (ÚZ 702)</t>
  </si>
  <si>
    <t xml:space="preserve">                                                                                                             25,2 tis. Kč - prostředky určené na prevenci (ÚZ 703)</t>
  </si>
  <si>
    <t xml:space="preserve">                                                                                                             25,0 tis. Kč - prostředky na akci školy - "Otevřená škola" prožitkové programy - spaní ve škole (ÚZ 704)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</si>
</sst>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4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0" fillId="0" borderId="60" xfId="0" applyFill="1" applyBorder="1"/>
    <xf numFmtId="0" fontId="0" fillId="0" borderId="2" xfId="0" applyFill="1" applyBorder="1"/>
    <xf numFmtId="0" fontId="1" fillId="0" borderId="12" xfId="0" applyFont="1" applyFill="1" applyBorder="1" applyAlignment="1" applyProtection="1">
      <alignment horizontal="left"/>
    </xf>
    <xf numFmtId="0" fontId="1" fillId="0" borderId="39" xfId="0" applyFont="1" applyFill="1" applyBorder="1" applyAlignment="1" applyProtection="1">
      <alignment horizontal="left"/>
    </xf>
    <xf numFmtId="164" fontId="1" fillId="0" borderId="0" xfId="0" applyNumberFormat="1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164" fontId="1" fillId="0" borderId="60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8"/>
  <sheetViews>
    <sheetView showGridLines="0" tabSelected="1" topLeftCell="H1" zoomScale="80" zoomScaleNormal="80" zoomScaleSheetLayoutView="80" workbookViewId="0">
      <selection activeCell="V18" sqref="V1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98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9" t="s">
        <v>105</v>
      </c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46789791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10" t="s">
        <v>104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8" t="s">
        <v>37</v>
      </c>
      <c r="C10" s="214" t="s">
        <v>38</v>
      </c>
      <c r="D10" s="173" t="s">
        <v>99</v>
      </c>
      <c r="E10" s="174"/>
      <c r="F10" s="174"/>
      <c r="G10" s="174"/>
      <c r="H10" s="174"/>
      <c r="I10" s="175"/>
      <c r="J10" s="173" t="s">
        <v>100</v>
      </c>
      <c r="K10" s="174"/>
      <c r="L10" s="174"/>
      <c r="M10" s="174"/>
      <c r="N10" s="174"/>
      <c r="O10" s="175"/>
      <c r="P10" s="173" t="s">
        <v>101</v>
      </c>
      <c r="Q10" s="174"/>
      <c r="R10" s="174"/>
      <c r="S10" s="174"/>
      <c r="T10" s="174"/>
      <c r="U10" s="175"/>
      <c r="V10" s="173" t="s">
        <v>102</v>
      </c>
      <c r="W10" s="174"/>
      <c r="X10" s="174"/>
      <c r="Y10" s="174"/>
      <c r="Z10" s="174"/>
      <c r="AA10" s="175"/>
      <c r="AB10" s="221" t="s">
        <v>103</v>
      </c>
      <c r="AC10" s="4"/>
      <c r="AD10" s="4"/>
    </row>
    <row r="11" spans="1:30" ht="30.75" customHeight="1" thickBot="1" x14ac:dyDescent="0.3">
      <c r="A11" s="5"/>
      <c r="B11" s="199"/>
      <c r="C11" s="215"/>
      <c r="D11" s="176" t="s">
        <v>39</v>
      </c>
      <c r="E11" s="177"/>
      <c r="F11" s="177"/>
      <c r="G11" s="178"/>
      <c r="H11" s="9" t="s">
        <v>40</v>
      </c>
      <c r="I11" s="9" t="s">
        <v>61</v>
      </c>
      <c r="J11" s="176" t="s">
        <v>39</v>
      </c>
      <c r="K11" s="177"/>
      <c r="L11" s="177"/>
      <c r="M11" s="178"/>
      <c r="N11" s="9" t="s">
        <v>40</v>
      </c>
      <c r="O11" s="9" t="s">
        <v>61</v>
      </c>
      <c r="P11" s="176" t="s">
        <v>39</v>
      </c>
      <c r="Q11" s="177"/>
      <c r="R11" s="177"/>
      <c r="S11" s="178"/>
      <c r="T11" s="9" t="s">
        <v>40</v>
      </c>
      <c r="U11" s="9" t="s">
        <v>61</v>
      </c>
      <c r="V11" s="176" t="s">
        <v>39</v>
      </c>
      <c r="W11" s="177"/>
      <c r="X11" s="177"/>
      <c r="Y11" s="178"/>
      <c r="Z11" s="9" t="s">
        <v>40</v>
      </c>
      <c r="AA11" s="9" t="s">
        <v>61</v>
      </c>
      <c r="AB11" s="222"/>
      <c r="AC11" s="4"/>
      <c r="AD11" s="4"/>
    </row>
    <row r="12" spans="1:30" ht="15.75" customHeight="1" thickBot="1" x14ac:dyDescent="0.3">
      <c r="A12" s="5"/>
      <c r="B12" s="199"/>
      <c r="C12" s="216"/>
      <c r="D12" s="179" t="s">
        <v>62</v>
      </c>
      <c r="E12" s="180"/>
      <c r="F12" s="180"/>
      <c r="G12" s="180"/>
      <c r="H12" s="180"/>
      <c r="I12" s="181"/>
      <c r="J12" s="179" t="s">
        <v>62</v>
      </c>
      <c r="K12" s="180"/>
      <c r="L12" s="180"/>
      <c r="M12" s="180"/>
      <c r="N12" s="180"/>
      <c r="O12" s="181"/>
      <c r="P12" s="179" t="s">
        <v>62</v>
      </c>
      <c r="Q12" s="180"/>
      <c r="R12" s="180"/>
      <c r="S12" s="180"/>
      <c r="T12" s="180"/>
      <c r="U12" s="181"/>
      <c r="V12" s="179" t="s">
        <v>62</v>
      </c>
      <c r="W12" s="180"/>
      <c r="X12" s="180"/>
      <c r="Y12" s="180"/>
      <c r="Z12" s="180"/>
      <c r="AA12" s="181"/>
      <c r="AB12" s="222"/>
      <c r="AC12" s="4"/>
      <c r="AD12" s="4"/>
    </row>
    <row r="13" spans="1:30" ht="15.75" customHeight="1" thickBot="1" x14ac:dyDescent="0.3">
      <c r="A13" s="5"/>
      <c r="B13" s="200"/>
      <c r="C13" s="217"/>
      <c r="D13" s="182" t="s">
        <v>57</v>
      </c>
      <c r="E13" s="183"/>
      <c r="F13" s="183"/>
      <c r="G13" s="184" t="s">
        <v>63</v>
      </c>
      <c r="H13" s="186" t="s">
        <v>66</v>
      </c>
      <c r="I13" s="188" t="s">
        <v>62</v>
      </c>
      <c r="J13" s="182" t="s">
        <v>57</v>
      </c>
      <c r="K13" s="183"/>
      <c r="L13" s="183"/>
      <c r="M13" s="184" t="s">
        <v>63</v>
      </c>
      <c r="N13" s="186" t="s">
        <v>66</v>
      </c>
      <c r="O13" s="188" t="s">
        <v>62</v>
      </c>
      <c r="P13" s="182" t="s">
        <v>57</v>
      </c>
      <c r="Q13" s="183"/>
      <c r="R13" s="183"/>
      <c r="S13" s="184" t="s">
        <v>63</v>
      </c>
      <c r="T13" s="186" t="s">
        <v>66</v>
      </c>
      <c r="U13" s="188" t="s">
        <v>62</v>
      </c>
      <c r="V13" s="182" t="s">
        <v>57</v>
      </c>
      <c r="W13" s="183"/>
      <c r="X13" s="183"/>
      <c r="Y13" s="184" t="s">
        <v>63</v>
      </c>
      <c r="Z13" s="186" t="s">
        <v>66</v>
      </c>
      <c r="AA13" s="188" t="s">
        <v>62</v>
      </c>
      <c r="AB13" s="222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90</v>
      </c>
      <c r="F14" s="144" t="s">
        <v>59</v>
      </c>
      <c r="G14" s="185"/>
      <c r="H14" s="187"/>
      <c r="I14" s="189"/>
      <c r="J14" s="143" t="s">
        <v>58</v>
      </c>
      <c r="K14" s="144" t="s">
        <v>90</v>
      </c>
      <c r="L14" s="144" t="s">
        <v>59</v>
      </c>
      <c r="M14" s="185"/>
      <c r="N14" s="187"/>
      <c r="O14" s="189"/>
      <c r="P14" s="143" t="s">
        <v>58</v>
      </c>
      <c r="Q14" s="144" t="s">
        <v>90</v>
      </c>
      <c r="R14" s="144" t="s">
        <v>59</v>
      </c>
      <c r="S14" s="185"/>
      <c r="T14" s="187"/>
      <c r="U14" s="189"/>
      <c r="V14" s="143" t="s">
        <v>58</v>
      </c>
      <c r="W14" s="144" t="s">
        <v>90</v>
      </c>
      <c r="X14" s="144" t="s">
        <v>59</v>
      </c>
      <c r="Y14" s="185"/>
      <c r="Z14" s="187"/>
      <c r="AA14" s="189"/>
      <c r="AB14" s="223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506.1</v>
      </c>
      <c r="G15" s="63">
        <f>SUM(D15:F15)</f>
        <v>506.1</v>
      </c>
      <c r="H15" s="66">
        <v>259.2</v>
      </c>
      <c r="I15" s="14">
        <f>G15+H15</f>
        <v>765.3</v>
      </c>
      <c r="J15" s="12"/>
      <c r="K15" s="13"/>
      <c r="L15" s="56">
        <v>400</v>
      </c>
      <c r="M15" s="63">
        <f t="shared" ref="M15:M23" si="0">SUM(J15:L15)</f>
        <v>400</v>
      </c>
      <c r="N15" s="66">
        <v>200</v>
      </c>
      <c r="O15" s="14">
        <f>M15+N15</f>
        <v>600</v>
      </c>
      <c r="P15" s="12"/>
      <c r="Q15" s="13"/>
      <c r="R15" s="56">
        <v>116</v>
      </c>
      <c r="S15" s="63">
        <f>SUM(P15:R15)</f>
        <v>116</v>
      </c>
      <c r="T15" s="66">
        <v>77.8</v>
      </c>
      <c r="U15" s="14">
        <f>S15+T15</f>
        <v>193.8</v>
      </c>
      <c r="V15" s="12"/>
      <c r="W15" s="13"/>
      <c r="X15" s="56">
        <v>400</v>
      </c>
      <c r="Y15" s="63">
        <f>SUM(V15:X15)</f>
        <v>400</v>
      </c>
      <c r="Z15" s="66">
        <v>200</v>
      </c>
      <c r="AA15" s="14">
        <f>Y15+Z15</f>
        <v>600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4260</v>
      </c>
      <c r="E16" s="16"/>
      <c r="F16" s="16"/>
      <c r="G16" s="64">
        <f t="shared" ref="G16:G23" si="1">SUM(D16:F16)</f>
        <v>4260</v>
      </c>
      <c r="H16" s="67"/>
      <c r="I16" s="14">
        <f t="shared" ref="I16:I23" si="2">G16+H16</f>
        <v>4260</v>
      </c>
      <c r="J16" s="57">
        <v>4356.3999999999996</v>
      </c>
      <c r="K16" s="16"/>
      <c r="L16" s="16"/>
      <c r="M16" s="64">
        <f t="shared" si="0"/>
        <v>4356.3999999999996</v>
      </c>
      <c r="N16" s="67"/>
      <c r="O16" s="14">
        <f t="shared" ref="O16:O20" si="3">M16+N16</f>
        <v>4356.3999999999996</v>
      </c>
      <c r="P16" s="57">
        <v>2185.1999999999998</v>
      </c>
      <c r="Q16" s="16"/>
      <c r="R16" s="16"/>
      <c r="S16" s="64">
        <f t="shared" ref="S16:S23" si="4">SUM(P16:R16)</f>
        <v>2185.1999999999998</v>
      </c>
      <c r="T16" s="67"/>
      <c r="U16" s="14">
        <f t="shared" ref="U16:U20" si="5">S16+T16</f>
        <v>2185.1999999999998</v>
      </c>
      <c r="V16" s="57">
        <v>4198.8</v>
      </c>
      <c r="W16" s="16"/>
      <c r="X16" s="16"/>
      <c r="Y16" s="64">
        <f t="shared" ref="Y16:Y23" si="6">SUM(V16:X16)</f>
        <v>4198.8</v>
      </c>
      <c r="Z16" s="67"/>
      <c r="AA16" s="14">
        <f t="shared" ref="AA16:AA20" si="7">Y16+Z16</f>
        <v>4198.8</v>
      </c>
      <c r="AB16" s="149">
        <f t="shared" ref="AB16:AB24" si="8">(AA16/O16)</f>
        <v>0.96382334037278494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169.3</v>
      </c>
      <c r="E17" s="17"/>
      <c r="F17" s="17"/>
      <c r="G17" s="64">
        <f t="shared" si="1"/>
        <v>169.3</v>
      </c>
      <c r="H17" s="68"/>
      <c r="I17" s="14">
        <f t="shared" si="2"/>
        <v>169.3</v>
      </c>
      <c r="J17" s="58">
        <v>139.6</v>
      </c>
      <c r="K17" s="17"/>
      <c r="L17" s="17"/>
      <c r="M17" s="64">
        <f t="shared" si="0"/>
        <v>139.6</v>
      </c>
      <c r="N17" s="68"/>
      <c r="O17" s="14">
        <f t="shared" si="3"/>
        <v>139.6</v>
      </c>
      <c r="P17" s="58">
        <v>139.6</v>
      </c>
      <c r="Q17" s="17"/>
      <c r="R17" s="17"/>
      <c r="S17" s="64">
        <f t="shared" si="4"/>
        <v>139.6</v>
      </c>
      <c r="T17" s="68"/>
      <c r="U17" s="14">
        <f t="shared" si="5"/>
        <v>139.6</v>
      </c>
      <c r="V17" s="58">
        <v>177.6</v>
      </c>
      <c r="W17" s="17"/>
      <c r="X17" s="17"/>
      <c r="Y17" s="64">
        <f t="shared" si="6"/>
        <v>177.6</v>
      </c>
      <c r="Z17" s="68"/>
      <c r="AA17" s="14">
        <f t="shared" si="7"/>
        <v>177.6</v>
      </c>
      <c r="AB17" s="149">
        <f t="shared" si="8"/>
        <v>1.2722063037249285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38253.4</v>
      </c>
      <c r="F18" s="17"/>
      <c r="G18" s="64">
        <f t="shared" si="1"/>
        <v>38253.4</v>
      </c>
      <c r="H18" s="66">
        <v>0</v>
      </c>
      <c r="I18" s="14">
        <f t="shared" si="2"/>
        <v>38253.4</v>
      </c>
      <c r="J18" s="18"/>
      <c r="K18" s="59">
        <v>40082</v>
      </c>
      <c r="L18" s="17"/>
      <c r="M18" s="64">
        <f t="shared" si="0"/>
        <v>40082</v>
      </c>
      <c r="N18" s="66">
        <v>0</v>
      </c>
      <c r="O18" s="14">
        <f t="shared" si="3"/>
        <v>40082</v>
      </c>
      <c r="P18" s="18"/>
      <c r="Q18" s="59">
        <v>20086</v>
      </c>
      <c r="R18" s="17"/>
      <c r="S18" s="64">
        <f t="shared" si="4"/>
        <v>20086</v>
      </c>
      <c r="T18" s="66">
        <v>0</v>
      </c>
      <c r="U18" s="14">
        <f t="shared" si="5"/>
        <v>20086</v>
      </c>
      <c r="V18" s="18"/>
      <c r="W18" s="59">
        <v>39992</v>
      </c>
      <c r="X18" s="17"/>
      <c r="Y18" s="64">
        <f t="shared" si="6"/>
        <v>39992</v>
      </c>
      <c r="Z18" s="66">
        <v>0</v>
      </c>
      <c r="AA18" s="14">
        <f t="shared" si="7"/>
        <v>39992</v>
      </c>
      <c r="AB18" s="149">
        <f t="shared" si="8"/>
        <v>0.99775460306371933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0</v>
      </c>
      <c r="G19" s="64">
        <f t="shared" si="1"/>
        <v>0</v>
      </c>
      <c r="H19" s="69">
        <v>0</v>
      </c>
      <c r="I19" s="14">
        <f t="shared" si="2"/>
        <v>0</v>
      </c>
      <c r="J19" s="19"/>
      <c r="K19" s="17"/>
      <c r="L19" s="60">
        <v>0</v>
      </c>
      <c r="M19" s="64">
        <f t="shared" si="0"/>
        <v>0</v>
      </c>
      <c r="N19" s="69">
        <v>0</v>
      </c>
      <c r="O19" s="14">
        <f t="shared" si="3"/>
        <v>0</v>
      </c>
      <c r="P19" s="19"/>
      <c r="Q19" s="17"/>
      <c r="R19" s="60">
        <v>0</v>
      </c>
      <c r="S19" s="64">
        <f t="shared" si="4"/>
        <v>0</v>
      </c>
      <c r="T19" s="69">
        <v>0</v>
      </c>
      <c r="U19" s="14">
        <f t="shared" si="5"/>
        <v>0</v>
      </c>
      <c r="V19" s="19"/>
      <c r="W19" s="17"/>
      <c r="X19" s="60">
        <v>0</v>
      </c>
      <c r="Y19" s="64">
        <f t="shared" si="6"/>
        <v>0</v>
      </c>
      <c r="Z19" s="69">
        <v>0</v>
      </c>
      <c r="AA19" s="14">
        <f t="shared" si="7"/>
        <v>0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873.8</v>
      </c>
      <c r="G20" s="64">
        <f t="shared" si="1"/>
        <v>873.8</v>
      </c>
      <c r="H20" s="69">
        <v>0</v>
      </c>
      <c r="I20" s="14">
        <f t="shared" si="2"/>
        <v>873.8</v>
      </c>
      <c r="J20" s="18"/>
      <c r="K20" s="16"/>
      <c r="L20" s="61">
        <v>250</v>
      </c>
      <c r="M20" s="64">
        <f t="shared" si="0"/>
        <v>250</v>
      </c>
      <c r="N20" s="69">
        <v>0</v>
      </c>
      <c r="O20" s="14">
        <f t="shared" si="3"/>
        <v>250</v>
      </c>
      <c r="P20" s="18"/>
      <c r="Q20" s="16"/>
      <c r="R20" s="61">
        <v>205.3</v>
      </c>
      <c r="S20" s="64">
        <f t="shared" si="4"/>
        <v>205.3</v>
      </c>
      <c r="T20" s="69">
        <v>0</v>
      </c>
      <c r="U20" s="14">
        <f t="shared" si="5"/>
        <v>205.3</v>
      </c>
      <c r="V20" s="18"/>
      <c r="W20" s="16"/>
      <c r="X20" s="61">
        <v>150</v>
      </c>
      <c r="Y20" s="64">
        <f t="shared" si="6"/>
        <v>150</v>
      </c>
      <c r="Z20" s="69">
        <v>0</v>
      </c>
      <c r="AA20" s="14">
        <f t="shared" si="7"/>
        <v>150</v>
      </c>
      <c r="AB20" s="149">
        <f t="shared" si="8"/>
        <v>0.6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15.8</v>
      </c>
      <c r="G21" s="64">
        <f t="shared" si="1"/>
        <v>15.8</v>
      </c>
      <c r="H21" s="70">
        <v>419.5</v>
      </c>
      <c r="I21" s="14">
        <f>G21+H21</f>
        <v>435.3</v>
      </c>
      <c r="J21" s="18"/>
      <c r="K21" s="16"/>
      <c r="L21" s="61">
        <v>0</v>
      </c>
      <c r="M21" s="64">
        <f t="shared" si="0"/>
        <v>0</v>
      </c>
      <c r="N21" s="70">
        <v>363</v>
      </c>
      <c r="O21" s="14">
        <f>M21+N21</f>
        <v>363</v>
      </c>
      <c r="P21" s="18"/>
      <c r="Q21" s="16"/>
      <c r="R21" s="61">
        <v>23.7</v>
      </c>
      <c r="S21" s="64">
        <f t="shared" si="4"/>
        <v>23.7</v>
      </c>
      <c r="T21" s="70">
        <v>189.7</v>
      </c>
      <c r="U21" s="14">
        <f>S21+T21</f>
        <v>213.39999999999998</v>
      </c>
      <c r="V21" s="18"/>
      <c r="W21" s="16"/>
      <c r="X21" s="61">
        <v>0</v>
      </c>
      <c r="Y21" s="64">
        <f t="shared" si="6"/>
        <v>0</v>
      </c>
      <c r="Z21" s="70">
        <v>363</v>
      </c>
      <c r="AA21" s="14">
        <f>Y21+Z21</f>
        <v>363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419.5</v>
      </c>
      <c r="I22" s="14">
        <f t="shared" si="2"/>
        <v>419.5</v>
      </c>
      <c r="J22" s="18"/>
      <c r="K22" s="16"/>
      <c r="L22" s="61">
        <v>0</v>
      </c>
      <c r="M22" s="64">
        <f t="shared" si="0"/>
        <v>0</v>
      </c>
      <c r="N22" s="70">
        <v>363</v>
      </c>
      <c r="O22" s="14">
        <f t="shared" ref="O22:O23" si="9">M22+N22</f>
        <v>363</v>
      </c>
      <c r="P22" s="18"/>
      <c r="Q22" s="16"/>
      <c r="R22" s="61">
        <v>0</v>
      </c>
      <c r="S22" s="64">
        <f t="shared" si="4"/>
        <v>0</v>
      </c>
      <c r="T22" s="70">
        <v>189.7</v>
      </c>
      <c r="U22" s="14">
        <f t="shared" ref="U22:U23" si="10">S22+T22</f>
        <v>189.7</v>
      </c>
      <c r="V22" s="18"/>
      <c r="W22" s="16"/>
      <c r="X22" s="61">
        <v>0</v>
      </c>
      <c r="Y22" s="64">
        <f t="shared" si="6"/>
        <v>0</v>
      </c>
      <c r="Z22" s="70">
        <v>363</v>
      </c>
      <c r="AA22" s="14">
        <f t="shared" ref="AA22:AA23" si="11">Y22+Z22</f>
        <v>363</v>
      </c>
      <c r="AB22" s="149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0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4429.3</v>
      </c>
      <c r="E24" s="27">
        <f>SUM(E15:E21)</f>
        <v>38253.4</v>
      </c>
      <c r="F24" s="27">
        <f>SUM(F15:F21)</f>
        <v>1395.7</v>
      </c>
      <c r="G24" s="28">
        <f>SUM(D24:F24)</f>
        <v>44078.400000000001</v>
      </c>
      <c r="H24" s="29">
        <f>SUM(H15:H21)</f>
        <v>678.7</v>
      </c>
      <c r="I24" s="29">
        <f>SUM(I15:I21)</f>
        <v>44757.100000000006</v>
      </c>
      <c r="J24" s="26">
        <f>SUM(J15:J21)</f>
        <v>4496</v>
      </c>
      <c r="K24" s="27">
        <f>SUM(K15:K21)</f>
        <v>40082</v>
      </c>
      <c r="L24" s="27">
        <f>SUM(L15:L21)</f>
        <v>650</v>
      </c>
      <c r="M24" s="28">
        <f>SUM(J24:L24)</f>
        <v>45228</v>
      </c>
      <c r="N24" s="29">
        <f>SUM(N15:N21)</f>
        <v>563</v>
      </c>
      <c r="O24" s="29">
        <f>SUM(O15:O21)</f>
        <v>45791</v>
      </c>
      <c r="P24" s="26">
        <f>SUM(P15:P21)</f>
        <v>2324.7999999999997</v>
      </c>
      <c r="Q24" s="27">
        <f>SUM(Q15:Q21)</f>
        <v>20086</v>
      </c>
      <c r="R24" s="27">
        <f>SUM(R15:R21)</f>
        <v>345</v>
      </c>
      <c r="S24" s="28">
        <f>SUM(P24:R24)</f>
        <v>22755.8</v>
      </c>
      <c r="T24" s="29">
        <f>SUM(T15:T21)</f>
        <v>267.5</v>
      </c>
      <c r="U24" s="29">
        <f>SUM(U15:U21)</f>
        <v>23023.3</v>
      </c>
      <c r="V24" s="26">
        <f>SUM(V15:V21)</f>
        <v>4376.4000000000005</v>
      </c>
      <c r="W24" s="27">
        <f>SUM(W15:W21)</f>
        <v>39992</v>
      </c>
      <c r="X24" s="27">
        <f>SUM(X15:X21)</f>
        <v>550</v>
      </c>
      <c r="Y24" s="28">
        <f>SUM(V24:X24)</f>
        <v>44918.400000000001</v>
      </c>
      <c r="Z24" s="29">
        <f>SUM(Z15:Z21)</f>
        <v>563</v>
      </c>
      <c r="AA24" s="29">
        <f>SUM(AA15:AA21)</f>
        <v>45481.4</v>
      </c>
      <c r="AB24" s="153">
        <f t="shared" si="8"/>
        <v>0.99323884606145318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218" t="s">
        <v>103</v>
      </c>
      <c r="AC25" s="4"/>
      <c r="AD25" s="4"/>
    </row>
    <row r="26" spans="1:30" ht="15.75" thickBot="1" x14ac:dyDescent="0.3">
      <c r="A26" s="5"/>
      <c r="B26" s="202" t="s">
        <v>37</v>
      </c>
      <c r="C26" s="214" t="s">
        <v>38</v>
      </c>
      <c r="D26" s="194" t="s">
        <v>69</v>
      </c>
      <c r="E26" s="195"/>
      <c r="F26" s="195"/>
      <c r="G26" s="196" t="s">
        <v>64</v>
      </c>
      <c r="H26" s="204" t="s">
        <v>67</v>
      </c>
      <c r="I26" s="206" t="s">
        <v>68</v>
      </c>
      <c r="J26" s="194" t="s">
        <v>69</v>
      </c>
      <c r="K26" s="195"/>
      <c r="L26" s="195"/>
      <c r="M26" s="196" t="s">
        <v>64</v>
      </c>
      <c r="N26" s="204" t="s">
        <v>67</v>
      </c>
      <c r="O26" s="206" t="s">
        <v>68</v>
      </c>
      <c r="P26" s="194" t="s">
        <v>69</v>
      </c>
      <c r="Q26" s="195"/>
      <c r="R26" s="195"/>
      <c r="S26" s="196" t="s">
        <v>64</v>
      </c>
      <c r="T26" s="204" t="s">
        <v>67</v>
      </c>
      <c r="U26" s="206" t="s">
        <v>68</v>
      </c>
      <c r="V26" s="194" t="s">
        <v>69</v>
      </c>
      <c r="W26" s="195"/>
      <c r="X26" s="195"/>
      <c r="Y26" s="196" t="s">
        <v>64</v>
      </c>
      <c r="Z26" s="204" t="s">
        <v>67</v>
      </c>
      <c r="AA26" s="206" t="s">
        <v>68</v>
      </c>
      <c r="AB26" s="219"/>
      <c r="AC26" s="4"/>
      <c r="AD26" s="4"/>
    </row>
    <row r="27" spans="1:30" ht="15.75" thickBot="1" x14ac:dyDescent="0.3">
      <c r="A27" s="5"/>
      <c r="B27" s="203"/>
      <c r="C27" s="215"/>
      <c r="D27" s="32" t="s">
        <v>54</v>
      </c>
      <c r="E27" s="33" t="s">
        <v>55</v>
      </c>
      <c r="F27" s="34" t="s">
        <v>56</v>
      </c>
      <c r="G27" s="197"/>
      <c r="H27" s="205"/>
      <c r="I27" s="207"/>
      <c r="J27" s="32" t="s">
        <v>54</v>
      </c>
      <c r="K27" s="33" t="s">
        <v>55</v>
      </c>
      <c r="L27" s="34" t="s">
        <v>56</v>
      </c>
      <c r="M27" s="197"/>
      <c r="N27" s="205"/>
      <c r="O27" s="207"/>
      <c r="P27" s="32" t="s">
        <v>54</v>
      </c>
      <c r="Q27" s="33" t="s">
        <v>55</v>
      </c>
      <c r="R27" s="34" t="s">
        <v>56</v>
      </c>
      <c r="S27" s="197"/>
      <c r="T27" s="205"/>
      <c r="U27" s="207"/>
      <c r="V27" s="32" t="s">
        <v>54</v>
      </c>
      <c r="W27" s="33" t="s">
        <v>55</v>
      </c>
      <c r="X27" s="34" t="s">
        <v>56</v>
      </c>
      <c r="Y27" s="197"/>
      <c r="Z27" s="205"/>
      <c r="AA27" s="207"/>
      <c r="AB27" s="220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457.4</v>
      </c>
      <c r="E28" s="72">
        <v>0</v>
      </c>
      <c r="F28" s="72">
        <v>231</v>
      </c>
      <c r="G28" s="73">
        <f>SUM(D28:F28)</f>
        <v>688.4</v>
      </c>
      <c r="H28" s="73">
        <v>0</v>
      </c>
      <c r="I28" s="37">
        <f>G28+H28</f>
        <v>688.4</v>
      </c>
      <c r="J28" s="81">
        <v>515</v>
      </c>
      <c r="K28" s="72">
        <v>0</v>
      </c>
      <c r="L28" s="72">
        <v>0</v>
      </c>
      <c r="M28" s="73">
        <f>SUM(J28:L28)</f>
        <v>515</v>
      </c>
      <c r="N28" s="73">
        <v>0</v>
      </c>
      <c r="O28" s="37">
        <f>M28+N28</f>
        <v>515</v>
      </c>
      <c r="P28" s="81">
        <v>88.6</v>
      </c>
      <c r="Q28" s="72">
        <v>0</v>
      </c>
      <c r="R28" s="72">
        <v>0</v>
      </c>
      <c r="S28" s="73">
        <f>SUM(P28:R28)</f>
        <v>88.6</v>
      </c>
      <c r="T28" s="73">
        <v>0</v>
      </c>
      <c r="U28" s="37">
        <f>S28+T28</f>
        <v>88.6</v>
      </c>
      <c r="V28" s="81">
        <v>460</v>
      </c>
      <c r="W28" s="72">
        <v>0</v>
      </c>
      <c r="X28" s="72">
        <v>0</v>
      </c>
      <c r="Y28" s="73">
        <f>SUM(V28:X28)</f>
        <v>460</v>
      </c>
      <c r="Z28" s="73">
        <v>0</v>
      </c>
      <c r="AA28" s="37">
        <f>Y28+Z28</f>
        <v>460</v>
      </c>
      <c r="AB28" s="149">
        <f t="shared" ref="AB28:AB41" si="12">(AA28/O28)</f>
        <v>0.89320388349514568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714.1</v>
      </c>
      <c r="E29" s="74">
        <v>272</v>
      </c>
      <c r="F29" s="74">
        <v>577.5</v>
      </c>
      <c r="G29" s="75">
        <f t="shared" ref="G29:G38" si="13">SUM(D29:F29)</f>
        <v>1563.6</v>
      </c>
      <c r="H29" s="76">
        <v>107.2</v>
      </c>
      <c r="I29" s="14">
        <f t="shared" ref="I29:I38" si="14">G29+H29</f>
        <v>1670.8</v>
      </c>
      <c r="J29" s="82">
        <v>798.5</v>
      </c>
      <c r="K29" s="74">
        <v>100</v>
      </c>
      <c r="L29" s="74">
        <v>100</v>
      </c>
      <c r="M29" s="75">
        <f t="shared" ref="M29:M38" si="15">SUM(J29:L29)</f>
        <v>998.5</v>
      </c>
      <c r="N29" s="76">
        <v>400</v>
      </c>
      <c r="O29" s="14">
        <f t="shared" ref="O29:O38" si="16">M29+N29</f>
        <v>1398.5</v>
      </c>
      <c r="P29" s="82">
        <v>227.1</v>
      </c>
      <c r="Q29" s="74">
        <v>28.9</v>
      </c>
      <c r="R29" s="74">
        <v>142.69999999999999</v>
      </c>
      <c r="S29" s="75">
        <f t="shared" ref="S29:S38" si="17">SUM(P29:R29)</f>
        <v>398.7</v>
      </c>
      <c r="T29" s="76">
        <v>23.2</v>
      </c>
      <c r="U29" s="14">
        <f t="shared" ref="U29:U38" si="18">S29+T29</f>
        <v>421.9</v>
      </c>
      <c r="V29" s="82">
        <v>656.4</v>
      </c>
      <c r="W29" s="74">
        <v>100</v>
      </c>
      <c r="X29" s="74">
        <v>400</v>
      </c>
      <c r="Y29" s="75">
        <f t="shared" ref="Y29:Y38" si="19">SUM(V29:X29)</f>
        <v>1156.4000000000001</v>
      </c>
      <c r="Z29" s="76">
        <v>400</v>
      </c>
      <c r="AA29" s="14">
        <f t="shared" ref="AA29:AA38" si="20">Y29+Z29</f>
        <v>1556.4</v>
      </c>
      <c r="AB29" s="149">
        <f t="shared" si="12"/>
        <v>1.1129066857347159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1309.3</v>
      </c>
      <c r="E30" s="77">
        <v>0</v>
      </c>
      <c r="F30" s="77">
        <v>0</v>
      </c>
      <c r="G30" s="75">
        <f t="shared" si="13"/>
        <v>1309.3</v>
      </c>
      <c r="H30" s="75">
        <v>286.89999999999998</v>
      </c>
      <c r="I30" s="14">
        <f t="shared" si="14"/>
        <v>1596.1999999999998</v>
      </c>
      <c r="J30" s="83">
        <v>1336</v>
      </c>
      <c r="K30" s="77">
        <v>0</v>
      </c>
      <c r="L30" s="77">
        <v>120</v>
      </c>
      <c r="M30" s="75">
        <f t="shared" si="15"/>
        <v>1456</v>
      </c>
      <c r="N30" s="75">
        <v>113</v>
      </c>
      <c r="O30" s="14">
        <f t="shared" si="16"/>
        <v>1569</v>
      </c>
      <c r="P30" s="83">
        <v>817.8</v>
      </c>
      <c r="Q30" s="77">
        <v>0</v>
      </c>
      <c r="R30" s="77">
        <v>0</v>
      </c>
      <c r="S30" s="75">
        <f t="shared" si="17"/>
        <v>817.8</v>
      </c>
      <c r="T30" s="75">
        <v>0</v>
      </c>
      <c r="U30" s="14">
        <f t="shared" si="18"/>
        <v>817.8</v>
      </c>
      <c r="V30" s="83">
        <v>1336</v>
      </c>
      <c r="W30" s="77">
        <v>0</v>
      </c>
      <c r="X30" s="77">
        <v>0</v>
      </c>
      <c r="Y30" s="75">
        <f t="shared" si="19"/>
        <v>1336</v>
      </c>
      <c r="Z30" s="75">
        <v>113</v>
      </c>
      <c r="AA30" s="14">
        <f t="shared" si="20"/>
        <v>1449</v>
      </c>
      <c r="AB30" s="149">
        <f t="shared" si="12"/>
        <v>0.92351816443594648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914.8</v>
      </c>
      <c r="E31" s="77">
        <v>50.5</v>
      </c>
      <c r="F31" s="77">
        <v>43.6</v>
      </c>
      <c r="G31" s="75">
        <f t="shared" si="13"/>
        <v>1008.9</v>
      </c>
      <c r="H31" s="75">
        <v>102.6</v>
      </c>
      <c r="I31" s="14">
        <f t="shared" si="14"/>
        <v>1111.5</v>
      </c>
      <c r="J31" s="83">
        <v>835</v>
      </c>
      <c r="K31" s="77">
        <v>55</v>
      </c>
      <c r="L31" s="77">
        <v>80</v>
      </c>
      <c r="M31" s="75">
        <f t="shared" si="15"/>
        <v>970</v>
      </c>
      <c r="N31" s="75">
        <v>0</v>
      </c>
      <c r="O31" s="14">
        <f t="shared" si="16"/>
        <v>970</v>
      </c>
      <c r="P31" s="83">
        <v>346.6</v>
      </c>
      <c r="Q31" s="77">
        <v>0</v>
      </c>
      <c r="R31" s="77">
        <v>0</v>
      </c>
      <c r="S31" s="75">
        <f t="shared" si="17"/>
        <v>346.6</v>
      </c>
      <c r="T31" s="75">
        <v>0</v>
      </c>
      <c r="U31" s="14">
        <f t="shared" si="18"/>
        <v>346.6</v>
      </c>
      <c r="V31" s="83">
        <v>712.2</v>
      </c>
      <c r="W31" s="77">
        <v>55</v>
      </c>
      <c r="X31" s="77">
        <v>0</v>
      </c>
      <c r="Y31" s="75">
        <f t="shared" si="19"/>
        <v>767.2</v>
      </c>
      <c r="Z31" s="75">
        <v>0</v>
      </c>
      <c r="AA31" s="14">
        <f t="shared" si="20"/>
        <v>767.2</v>
      </c>
      <c r="AB31" s="149">
        <f t="shared" si="12"/>
        <v>0.7909278350515464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110.2</v>
      </c>
      <c r="E32" s="77">
        <v>27798.6</v>
      </c>
      <c r="F32" s="77">
        <v>359.8</v>
      </c>
      <c r="G32" s="75">
        <f t="shared" si="13"/>
        <v>28268.6</v>
      </c>
      <c r="H32" s="75">
        <v>74.5</v>
      </c>
      <c r="I32" s="14">
        <f t="shared" si="14"/>
        <v>28343.1</v>
      </c>
      <c r="J32" s="84">
        <v>89.2</v>
      </c>
      <c r="K32" s="77">
        <v>29218.1</v>
      </c>
      <c r="L32" s="77">
        <v>150</v>
      </c>
      <c r="M32" s="75">
        <f t="shared" si="15"/>
        <v>29457.3</v>
      </c>
      <c r="N32" s="75">
        <v>50</v>
      </c>
      <c r="O32" s="14">
        <f t="shared" si="16"/>
        <v>29507.3</v>
      </c>
      <c r="P32" s="84">
        <v>0</v>
      </c>
      <c r="Q32" s="77">
        <v>14530.2</v>
      </c>
      <c r="R32" s="77">
        <v>130.1</v>
      </c>
      <c r="S32" s="75">
        <f t="shared" si="17"/>
        <v>14660.300000000001</v>
      </c>
      <c r="T32" s="75">
        <v>21.8</v>
      </c>
      <c r="U32" s="14">
        <f t="shared" si="18"/>
        <v>14682.1</v>
      </c>
      <c r="V32" s="84">
        <v>93.8</v>
      </c>
      <c r="W32" s="77">
        <v>29151</v>
      </c>
      <c r="X32" s="77">
        <v>150</v>
      </c>
      <c r="Y32" s="75">
        <f t="shared" si="19"/>
        <v>29394.799999999999</v>
      </c>
      <c r="Z32" s="75">
        <v>50</v>
      </c>
      <c r="AA32" s="14">
        <f t="shared" si="20"/>
        <v>29444.799999999999</v>
      </c>
      <c r="AB32" s="149">
        <f t="shared" si="12"/>
        <v>0.99788188007713341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110.2</v>
      </c>
      <c r="E33" s="77">
        <v>27698.799999999999</v>
      </c>
      <c r="F33" s="77">
        <v>85.4</v>
      </c>
      <c r="G33" s="75">
        <f t="shared" si="13"/>
        <v>27894.400000000001</v>
      </c>
      <c r="H33" s="75">
        <v>74.5</v>
      </c>
      <c r="I33" s="14">
        <f t="shared" si="14"/>
        <v>27968.9</v>
      </c>
      <c r="J33" s="84">
        <v>89.2</v>
      </c>
      <c r="K33" s="77">
        <v>29218.1</v>
      </c>
      <c r="L33" s="77">
        <v>150</v>
      </c>
      <c r="M33" s="75">
        <f t="shared" si="15"/>
        <v>29457.3</v>
      </c>
      <c r="N33" s="75">
        <v>50</v>
      </c>
      <c r="O33" s="14">
        <f t="shared" si="16"/>
        <v>29507.3</v>
      </c>
      <c r="P33" s="84">
        <v>0</v>
      </c>
      <c r="Q33" s="77">
        <v>14530.2</v>
      </c>
      <c r="R33" s="77">
        <v>0</v>
      </c>
      <c r="S33" s="75">
        <f t="shared" si="17"/>
        <v>14530.2</v>
      </c>
      <c r="T33" s="75">
        <v>21.8</v>
      </c>
      <c r="U33" s="14">
        <f t="shared" si="18"/>
        <v>14552</v>
      </c>
      <c r="V33" s="84">
        <v>93.8</v>
      </c>
      <c r="W33" s="77">
        <v>29151</v>
      </c>
      <c r="X33" s="77">
        <v>150</v>
      </c>
      <c r="Y33" s="75">
        <f t="shared" si="19"/>
        <v>29394.799999999999</v>
      </c>
      <c r="Z33" s="75">
        <v>50</v>
      </c>
      <c r="AA33" s="14">
        <f t="shared" si="20"/>
        <v>29444.799999999999</v>
      </c>
      <c r="AB33" s="149">
        <f t="shared" si="12"/>
        <v>0.99788188007713341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>
        <v>99.8</v>
      </c>
      <c r="F34" s="77">
        <v>274.39999999999998</v>
      </c>
      <c r="G34" s="75">
        <f t="shared" si="13"/>
        <v>374.2</v>
      </c>
      <c r="H34" s="75">
        <v>0</v>
      </c>
      <c r="I34" s="14">
        <f t="shared" si="14"/>
        <v>374.2</v>
      </c>
      <c r="J34" s="84">
        <v>0</v>
      </c>
      <c r="K34" s="77">
        <v>0</v>
      </c>
      <c r="L34" s="77">
        <v>0</v>
      </c>
      <c r="M34" s="75">
        <f>SUM(J34:L34)</f>
        <v>0</v>
      </c>
      <c r="N34" s="75">
        <v>0</v>
      </c>
      <c r="O34" s="14">
        <f t="shared" si="16"/>
        <v>0</v>
      </c>
      <c r="P34" s="84">
        <v>0</v>
      </c>
      <c r="Q34" s="77">
        <v>0</v>
      </c>
      <c r="R34" s="77">
        <v>130.1</v>
      </c>
      <c r="S34" s="75">
        <f t="shared" si="17"/>
        <v>130.1</v>
      </c>
      <c r="T34" s="75">
        <v>0</v>
      </c>
      <c r="U34" s="14">
        <f t="shared" si="18"/>
        <v>130.1</v>
      </c>
      <c r="V34" s="84">
        <v>0</v>
      </c>
      <c r="W34" s="77">
        <v>0</v>
      </c>
      <c r="X34" s="77">
        <v>0</v>
      </c>
      <c r="Y34" s="75">
        <f t="shared" si="19"/>
        <v>0</v>
      </c>
      <c r="Z34" s="75">
        <v>0</v>
      </c>
      <c r="AA34" s="14">
        <f t="shared" si="20"/>
        <v>0</v>
      </c>
      <c r="AB34" s="149" t="e">
        <f t="shared" si="12"/>
        <v>#DIV/0!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66.099999999999994</v>
      </c>
      <c r="E35" s="77">
        <v>10060.5</v>
      </c>
      <c r="F35" s="77">
        <v>0</v>
      </c>
      <c r="G35" s="75">
        <f t="shared" si="13"/>
        <v>10126.6</v>
      </c>
      <c r="H35" s="75">
        <v>26.8</v>
      </c>
      <c r="I35" s="14">
        <f t="shared" si="14"/>
        <v>10153.4</v>
      </c>
      <c r="J35" s="84">
        <v>74.099999999999994</v>
      </c>
      <c r="K35" s="77">
        <v>9875.7000000000007</v>
      </c>
      <c r="L35" s="77">
        <v>0</v>
      </c>
      <c r="M35" s="75">
        <f t="shared" si="15"/>
        <v>9949.8000000000011</v>
      </c>
      <c r="N35" s="75">
        <v>0</v>
      </c>
      <c r="O35" s="14">
        <f t="shared" si="16"/>
        <v>9949.8000000000011</v>
      </c>
      <c r="P35" s="84">
        <v>0</v>
      </c>
      <c r="Q35" s="77">
        <v>4911.2</v>
      </c>
      <c r="R35" s="77">
        <v>0</v>
      </c>
      <c r="S35" s="75">
        <f t="shared" si="17"/>
        <v>4911.2</v>
      </c>
      <c r="T35" s="75">
        <v>7.4</v>
      </c>
      <c r="U35" s="14">
        <f t="shared" si="18"/>
        <v>4918.5999999999995</v>
      </c>
      <c r="V35" s="84">
        <v>71.7</v>
      </c>
      <c r="W35" s="77">
        <v>9853</v>
      </c>
      <c r="X35" s="77">
        <v>0</v>
      </c>
      <c r="Y35" s="75">
        <f t="shared" si="19"/>
        <v>9924.7000000000007</v>
      </c>
      <c r="Z35" s="75">
        <v>0</v>
      </c>
      <c r="AA35" s="14">
        <f t="shared" si="20"/>
        <v>9924.7000000000007</v>
      </c>
      <c r="AB35" s="149">
        <f t="shared" si="12"/>
        <v>0.99747733622786383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3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4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>
        <v>0</v>
      </c>
      <c r="U36" s="14">
        <f t="shared" si="18"/>
        <v>0</v>
      </c>
      <c r="V36" s="83">
        <v>0</v>
      </c>
      <c r="W36" s="77">
        <v>0</v>
      </c>
      <c r="X36" s="77">
        <v>0</v>
      </c>
      <c r="Y36" s="75">
        <f t="shared" si="19"/>
        <v>0</v>
      </c>
      <c r="Z36" s="75">
        <v>0</v>
      </c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684.5</v>
      </c>
      <c r="E37" s="77">
        <v>0</v>
      </c>
      <c r="F37" s="77">
        <v>0</v>
      </c>
      <c r="G37" s="75">
        <f t="shared" si="13"/>
        <v>684.5</v>
      </c>
      <c r="H37" s="75">
        <v>0</v>
      </c>
      <c r="I37" s="14">
        <f t="shared" si="14"/>
        <v>684.5</v>
      </c>
      <c r="J37" s="83">
        <v>656.4</v>
      </c>
      <c r="K37" s="77">
        <v>0</v>
      </c>
      <c r="L37" s="77">
        <v>0</v>
      </c>
      <c r="M37" s="75">
        <f t="shared" si="15"/>
        <v>656.4</v>
      </c>
      <c r="N37" s="75">
        <v>0</v>
      </c>
      <c r="O37" s="14">
        <f t="shared" si="16"/>
        <v>656.4</v>
      </c>
      <c r="P37" s="83">
        <v>332.8</v>
      </c>
      <c r="Q37" s="77">
        <v>0</v>
      </c>
      <c r="R37" s="77">
        <v>0</v>
      </c>
      <c r="S37" s="75">
        <f t="shared" si="17"/>
        <v>332.8</v>
      </c>
      <c r="T37" s="75">
        <v>0</v>
      </c>
      <c r="U37" s="14">
        <f t="shared" si="18"/>
        <v>332.8</v>
      </c>
      <c r="V37" s="83">
        <v>869.4</v>
      </c>
      <c r="W37" s="77">
        <v>0</v>
      </c>
      <c r="X37" s="77">
        <v>0</v>
      </c>
      <c r="Y37" s="75">
        <f t="shared" si="19"/>
        <v>869.4</v>
      </c>
      <c r="Z37" s="75">
        <v>0</v>
      </c>
      <c r="AA37" s="14">
        <f t="shared" si="20"/>
        <v>869.4</v>
      </c>
      <c r="AB37" s="149">
        <f t="shared" si="12"/>
        <v>1.3244972577696528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183.2</v>
      </c>
      <c r="E38" s="79">
        <v>71.8</v>
      </c>
      <c r="F38" s="79">
        <v>173.5</v>
      </c>
      <c r="G38" s="75">
        <f t="shared" si="13"/>
        <v>428.5</v>
      </c>
      <c r="H38" s="80">
        <v>0</v>
      </c>
      <c r="I38" s="23">
        <f t="shared" si="14"/>
        <v>428.5</v>
      </c>
      <c r="J38" s="85">
        <v>191.8</v>
      </c>
      <c r="K38" s="79">
        <v>833.2</v>
      </c>
      <c r="L38" s="79">
        <v>200</v>
      </c>
      <c r="M38" s="80">
        <f t="shared" si="15"/>
        <v>1225</v>
      </c>
      <c r="N38" s="80"/>
      <c r="O38" s="23">
        <f t="shared" si="16"/>
        <v>1225</v>
      </c>
      <c r="P38" s="85">
        <v>72.7</v>
      </c>
      <c r="Q38" s="79">
        <v>481.2</v>
      </c>
      <c r="R38" s="79">
        <v>46.1</v>
      </c>
      <c r="S38" s="80">
        <f t="shared" si="17"/>
        <v>600</v>
      </c>
      <c r="T38" s="80">
        <v>0.5</v>
      </c>
      <c r="U38" s="23">
        <f t="shared" si="18"/>
        <v>600.5</v>
      </c>
      <c r="V38" s="85">
        <v>176.9</v>
      </c>
      <c r="W38" s="79">
        <v>833</v>
      </c>
      <c r="X38" s="79">
        <v>0</v>
      </c>
      <c r="Y38" s="80">
        <f t="shared" si="19"/>
        <v>1009.9</v>
      </c>
      <c r="Z38" s="80">
        <v>0</v>
      </c>
      <c r="AA38" s="23">
        <f t="shared" si="20"/>
        <v>1009.9</v>
      </c>
      <c r="AB38" s="152">
        <f t="shared" si="12"/>
        <v>0.82440816326530608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4439.6000000000004</v>
      </c>
      <c r="E39" s="42">
        <f>SUM(E35:E38)+SUM(E28:E32)</f>
        <v>38253.399999999994</v>
      </c>
      <c r="F39" s="42">
        <f>SUM(F35:F38)+SUM(F28:F32)</f>
        <v>1385.4</v>
      </c>
      <c r="G39" s="148">
        <f>SUM(D39:F39)</f>
        <v>44078.399999999994</v>
      </c>
      <c r="H39" s="43">
        <f>SUM(H28:H32)+SUM(H35:H38)</f>
        <v>597.99999999999989</v>
      </c>
      <c r="I39" s="44">
        <f>SUM(I35:I38)+SUM(I28:I32)</f>
        <v>44676.4</v>
      </c>
      <c r="J39" s="42">
        <f>SUM(J35:J38)+SUM(J28:J32)</f>
        <v>4496</v>
      </c>
      <c r="K39" s="42">
        <f>SUM(K35:K38)+SUM(K28:K32)</f>
        <v>40082</v>
      </c>
      <c r="L39" s="42">
        <f>SUM(L35:L38)+SUM(L28:L32)</f>
        <v>650</v>
      </c>
      <c r="M39" s="148">
        <f>SUM(J39:L39)</f>
        <v>45228</v>
      </c>
      <c r="N39" s="43">
        <f>SUM(N28:N32)+SUM(N35:N38)</f>
        <v>563</v>
      </c>
      <c r="O39" s="44">
        <f>SUM(O35:O38)+SUM(O28:O32)</f>
        <v>45791</v>
      </c>
      <c r="P39" s="42">
        <f>SUM(P35:P38)+SUM(P28:P32)</f>
        <v>1885.6</v>
      </c>
      <c r="Q39" s="42">
        <f>SUM(Q35:Q38)+SUM(Q28:Q32)</f>
        <v>19951.5</v>
      </c>
      <c r="R39" s="42">
        <f>SUM(R35:R38)+SUM(R28:R32)</f>
        <v>318.89999999999998</v>
      </c>
      <c r="S39" s="148">
        <f>SUM(P39:R39)</f>
        <v>22156</v>
      </c>
      <c r="T39" s="43">
        <f>SUM(T28:T32)+SUM(T35:T38)</f>
        <v>52.9</v>
      </c>
      <c r="U39" s="44">
        <f>SUM(U35:U38)+SUM(U28:U32)</f>
        <v>22208.9</v>
      </c>
      <c r="V39" s="42">
        <f>SUM(V35:V38)+SUM(V28:V32)</f>
        <v>4376.4000000000005</v>
      </c>
      <c r="W39" s="42">
        <f>SUM(W35:W38)+SUM(W28:W32)</f>
        <v>39992</v>
      </c>
      <c r="X39" s="42">
        <f>SUM(X35:X38)+SUM(X28:X32)</f>
        <v>550</v>
      </c>
      <c r="Y39" s="148">
        <f>SUM(V39:X39)</f>
        <v>44918.400000000001</v>
      </c>
      <c r="Z39" s="43">
        <f>SUM(Z28:Z32)+SUM(Z35:Z38)</f>
        <v>563</v>
      </c>
      <c r="AA39" s="44">
        <f>SUM(AA35:AA38)+SUM(AA28:AA32)</f>
        <v>45481.4</v>
      </c>
      <c r="AB39" s="154">
        <f t="shared" si="12"/>
        <v>0.99323884606145318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-10.300000000000182</v>
      </c>
      <c r="E40" s="111">
        <f t="shared" si="21"/>
        <v>0</v>
      </c>
      <c r="F40" s="111">
        <f t="shared" si="21"/>
        <v>10.299999999999955</v>
      </c>
      <c r="G40" s="120">
        <f t="shared" si="21"/>
        <v>0</v>
      </c>
      <c r="H40" s="120">
        <f t="shared" si="21"/>
        <v>80.700000000000159</v>
      </c>
      <c r="I40" s="121">
        <f t="shared" si="21"/>
        <v>80.700000000004366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439.19999999999982</v>
      </c>
      <c r="Q40" s="111">
        <f t="shared" si="22"/>
        <v>134.5</v>
      </c>
      <c r="R40" s="111">
        <f t="shared" si="22"/>
        <v>26.100000000000023</v>
      </c>
      <c r="S40" s="120">
        <f t="shared" si="22"/>
        <v>599.79999999999927</v>
      </c>
      <c r="T40" s="120">
        <f t="shared" si="22"/>
        <v>214.6</v>
      </c>
      <c r="U40" s="121">
        <f t="shared" si="22"/>
        <v>814.39999999999782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-4179.2999999999956</v>
      </c>
      <c r="J41" s="114"/>
      <c r="K41" s="115"/>
      <c r="L41" s="115"/>
      <c r="M41" s="116"/>
      <c r="N41" s="119"/>
      <c r="O41" s="118">
        <f>O40-J16</f>
        <v>-4356.3999999999996</v>
      </c>
      <c r="P41" s="114"/>
      <c r="Q41" s="115"/>
      <c r="R41" s="115"/>
      <c r="S41" s="116"/>
      <c r="T41" s="119"/>
      <c r="U41" s="118">
        <f>U40-P16</f>
        <v>-1370.800000000002</v>
      </c>
      <c r="V41" s="114"/>
      <c r="W41" s="115"/>
      <c r="X41" s="115"/>
      <c r="Y41" s="116"/>
      <c r="Z41" s="119"/>
      <c r="AA41" s="118">
        <f>AA40-V16</f>
        <v>-4198.8</v>
      </c>
      <c r="AB41" s="149">
        <f t="shared" si="12"/>
        <v>0.96382334037278494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11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2"/>
      <c r="D44" s="96">
        <v>621.70000000000005</v>
      </c>
      <c r="E44" s="106">
        <v>621.70000000000005</v>
      </c>
      <c r="F44" s="107">
        <v>0</v>
      </c>
      <c r="G44" s="49"/>
      <c r="H44" s="49"/>
      <c r="I44" s="50"/>
      <c r="J44" s="96">
        <v>608.4</v>
      </c>
      <c r="K44" s="106">
        <v>608.4</v>
      </c>
      <c r="L44" s="107">
        <v>0</v>
      </c>
      <c r="M44" s="95"/>
      <c r="N44" s="95"/>
      <c r="O44" s="95"/>
      <c r="P44" s="96">
        <v>306.39999999999998</v>
      </c>
      <c r="Q44" s="106">
        <v>306.39999999999998</v>
      </c>
      <c r="R44" s="107">
        <v>0</v>
      </c>
      <c r="S44" s="4"/>
      <c r="T44" s="4"/>
      <c r="U44" s="4"/>
      <c r="V44" s="96">
        <v>603.9</v>
      </c>
      <c r="W44" s="106">
        <v>603.9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11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3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91</v>
      </c>
      <c r="G49" s="101" t="s">
        <v>92</v>
      </c>
      <c r="H49" s="49"/>
      <c r="I49" s="4"/>
      <c r="J49" s="101" t="s">
        <v>73</v>
      </c>
      <c r="K49" s="101" t="s">
        <v>74</v>
      </c>
      <c r="L49" s="101" t="s">
        <v>91</v>
      </c>
      <c r="M49" s="101" t="s">
        <v>93</v>
      </c>
      <c r="N49" s="4"/>
      <c r="O49" s="4"/>
      <c r="P49" s="101" t="s">
        <v>73</v>
      </c>
      <c r="Q49" s="101" t="s">
        <v>74</v>
      </c>
      <c r="R49" s="101" t="s">
        <v>91</v>
      </c>
      <c r="S49" s="101" t="s">
        <v>93</v>
      </c>
      <c r="T49" s="4"/>
      <c r="U49" s="4"/>
      <c r="V49" s="101" t="s">
        <v>94</v>
      </c>
      <c r="W49" s="101" t="s">
        <v>74</v>
      </c>
      <c r="X49" s="101" t="s">
        <v>91</v>
      </c>
      <c r="Y49" s="101" t="s">
        <v>93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1974.1000000000001</v>
      </c>
      <c r="E50" s="86">
        <f t="shared" ref="E50:F50" si="24">SUM(E51:E54)</f>
        <v>2881.3</v>
      </c>
      <c r="F50" s="86">
        <f t="shared" si="24"/>
        <v>1996.6000000000001</v>
      </c>
      <c r="G50" s="52">
        <f>D50+E50-F50</f>
        <v>2858.8</v>
      </c>
      <c r="H50" s="49"/>
      <c r="I50" s="4"/>
      <c r="J50" s="86">
        <f>SUM(J51:J54)</f>
        <v>735.7</v>
      </c>
      <c r="K50" s="86">
        <f t="shared" ref="K50:L50" si="25">SUM(K51:K54)</f>
        <v>1214</v>
      </c>
      <c r="L50" s="86">
        <f t="shared" si="25"/>
        <v>1516</v>
      </c>
      <c r="M50" s="52">
        <f>J50+K50-L50</f>
        <v>433.70000000000005</v>
      </c>
      <c r="N50" s="4"/>
      <c r="O50" s="4"/>
      <c r="P50" s="86">
        <f>SUM(P51:P54)</f>
        <v>2858.8</v>
      </c>
      <c r="Q50" s="86">
        <f t="shared" ref="Q50:R50" si="26">SUM(Q51:Q54)</f>
        <v>864.09999999999991</v>
      </c>
      <c r="R50" s="86">
        <f t="shared" si="26"/>
        <v>780.9</v>
      </c>
      <c r="S50" s="52">
        <f>P50+Q50-R50</f>
        <v>2942</v>
      </c>
      <c r="T50" s="4"/>
      <c r="U50" s="4"/>
      <c r="V50" s="86">
        <f>SUM(V51:V54)</f>
        <v>1526.9</v>
      </c>
      <c r="W50" s="86">
        <f t="shared" ref="W50:X50" si="27">SUM(W51:W54)</f>
        <v>1606.4</v>
      </c>
      <c r="X50" s="86">
        <f t="shared" si="27"/>
        <v>3133.3</v>
      </c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1033.2</v>
      </c>
      <c r="E51" s="86">
        <v>1459.1</v>
      </c>
      <c r="F51" s="86">
        <v>797.2</v>
      </c>
      <c r="G51" s="52">
        <f t="shared" ref="G51:G54" si="28">D51+E51-F51</f>
        <v>1695.1000000000001</v>
      </c>
      <c r="H51" s="49"/>
      <c r="I51" s="4"/>
      <c r="J51" s="86">
        <v>300</v>
      </c>
      <c r="K51" s="86">
        <v>0</v>
      </c>
      <c r="L51" s="86">
        <v>250</v>
      </c>
      <c r="M51" s="52">
        <f t="shared" ref="M51:M54" si="29">J51+K51-L51</f>
        <v>50</v>
      </c>
      <c r="N51" s="4"/>
      <c r="O51" s="4"/>
      <c r="P51" s="86">
        <v>1695.1</v>
      </c>
      <c r="Q51" s="86">
        <v>178.5</v>
      </c>
      <c r="R51" s="86">
        <v>207.1</v>
      </c>
      <c r="S51" s="52">
        <f t="shared" ref="S51:S54" si="30">P51+Q51-R51</f>
        <v>1666.5</v>
      </c>
      <c r="T51" s="4"/>
      <c r="U51" s="4"/>
      <c r="V51" s="86">
        <v>837.8</v>
      </c>
      <c r="W51" s="86">
        <v>193</v>
      </c>
      <c r="X51" s="86">
        <v>1030.8</v>
      </c>
      <c r="Y51" s="52">
        <f t="shared" ref="Y51:Y54" si="31">V51+W51-X51</f>
        <v>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335.7</v>
      </c>
      <c r="E52" s="86">
        <v>684.5</v>
      </c>
      <c r="F52" s="86">
        <v>621.70000000000005</v>
      </c>
      <c r="G52" s="52">
        <f t="shared" si="28"/>
        <v>398.5</v>
      </c>
      <c r="H52" s="49"/>
      <c r="I52" s="4"/>
      <c r="J52" s="86">
        <v>335.7</v>
      </c>
      <c r="K52" s="86">
        <v>670</v>
      </c>
      <c r="L52" s="86">
        <v>622</v>
      </c>
      <c r="M52" s="52">
        <f t="shared" si="29"/>
        <v>383.70000000000005</v>
      </c>
      <c r="N52" s="4"/>
      <c r="O52" s="4"/>
      <c r="P52" s="86">
        <v>398.5</v>
      </c>
      <c r="Q52" s="86">
        <v>332.8</v>
      </c>
      <c r="R52" s="86">
        <v>306.39999999999998</v>
      </c>
      <c r="S52" s="52">
        <f t="shared" si="30"/>
        <v>424.9</v>
      </c>
      <c r="T52" s="4"/>
      <c r="U52" s="4"/>
      <c r="V52" s="86">
        <v>539.1</v>
      </c>
      <c r="W52" s="86">
        <v>869.4</v>
      </c>
      <c r="X52" s="86">
        <v>1408.5</v>
      </c>
      <c r="Y52" s="52">
        <f t="shared" si="31"/>
        <v>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v>195.5</v>
      </c>
      <c r="E53" s="86">
        <v>178.3</v>
      </c>
      <c r="F53" s="86">
        <v>85.4</v>
      </c>
      <c r="G53" s="52">
        <f t="shared" si="28"/>
        <v>288.39999999999998</v>
      </c>
      <c r="H53" s="49"/>
      <c r="I53" s="4"/>
      <c r="J53" s="86">
        <v>100</v>
      </c>
      <c r="K53" s="86">
        <v>0</v>
      </c>
      <c r="L53" s="86">
        <v>100</v>
      </c>
      <c r="M53" s="52">
        <f t="shared" si="29"/>
        <v>0</v>
      </c>
      <c r="N53" s="4"/>
      <c r="O53" s="4"/>
      <c r="P53" s="86">
        <v>288.39999999999998</v>
      </c>
      <c r="Q53" s="86">
        <v>60</v>
      </c>
      <c r="R53" s="86">
        <v>0</v>
      </c>
      <c r="S53" s="52">
        <f t="shared" si="30"/>
        <v>348.4</v>
      </c>
      <c r="T53" s="4"/>
      <c r="U53" s="4"/>
      <c r="V53" s="86">
        <v>150</v>
      </c>
      <c r="W53" s="86">
        <v>0</v>
      </c>
      <c r="X53" s="86">
        <v>150</v>
      </c>
      <c r="Y53" s="52">
        <f t="shared" si="31"/>
        <v>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89</v>
      </c>
      <c r="D54" s="86">
        <v>409.7</v>
      </c>
      <c r="E54" s="86">
        <v>559.4</v>
      </c>
      <c r="F54" s="86">
        <v>492.3</v>
      </c>
      <c r="G54" s="52">
        <f t="shared" si="28"/>
        <v>476.7999999999999</v>
      </c>
      <c r="H54" s="49"/>
      <c r="I54" s="4"/>
      <c r="J54" s="86">
        <v>0</v>
      </c>
      <c r="K54" s="86">
        <v>544</v>
      </c>
      <c r="L54" s="86">
        <v>544</v>
      </c>
      <c r="M54" s="52">
        <f t="shared" si="29"/>
        <v>0</v>
      </c>
      <c r="N54" s="4"/>
      <c r="O54" s="4"/>
      <c r="P54" s="86">
        <v>476.8</v>
      </c>
      <c r="Q54" s="86">
        <v>292.8</v>
      </c>
      <c r="R54" s="86">
        <v>267.39999999999998</v>
      </c>
      <c r="S54" s="52">
        <f t="shared" si="30"/>
        <v>502.20000000000005</v>
      </c>
      <c r="T54" s="4"/>
      <c r="U54" s="4"/>
      <c r="V54" s="86">
        <v>0</v>
      </c>
      <c r="W54" s="86">
        <v>544</v>
      </c>
      <c r="X54" s="86">
        <v>544</v>
      </c>
      <c r="Y54" s="52">
        <f t="shared" si="31"/>
        <v>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95</v>
      </c>
      <c r="F56" s="49"/>
      <c r="G56" s="49"/>
      <c r="H56" s="49"/>
      <c r="I56" s="50"/>
      <c r="J56" s="101" t="s">
        <v>96</v>
      </c>
      <c r="K56" s="49"/>
      <c r="L56" s="49"/>
      <c r="M56" s="49"/>
      <c r="N56" s="49"/>
      <c r="O56" s="50"/>
      <c r="P56" s="101" t="s">
        <v>97</v>
      </c>
      <c r="Q56" s="50"/>
      <c r="R56" s="50"/>
      <c r="S56" s="50"/>
      <c r="T56" s="50"/>
      <c r="U56" s="50"/>
      <c r="V56" s="101" t="s">
        <v>96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66</v>
      </c>
      <c r="E57" s="87">
        <v>66</v>
      </c>
      <c r="F57" s="49"/>
      <c r="G57" s="49"/>
      <c r="H57" s="49"/>
      <c r="I57" s="50"/>
      <c r="J57" s="87">
        <v>66</v>
      </c>
      <c r="K57" s="49"/>
      <c r="L57" s="49"/>
      <c r="M57" s="49"/>
      <c r="N57" s="49"/>
      <c r="O57" s="50"/>
      <c r="P57" s="87">
        <v>66</v>
      </c>
      <c r="Q57" s="50"/>
      <c r="R57" s="50"/>
      <c r="S57" s="50"/>
      <c r="T57" s="50"/>
      <c r="U57" s="50"/>
      <c r="V57" s="87">
        <v>67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106</v>
      </c>
      <c r="C59" s="102"/>
      <c r="D59" s="201"/>
      <c r="E59" s="201"/>
      <c r="F59" s="201"/>
      <c r="G59" s="201"/>
      <c r="H59" s="201"/>
      <c r="I59" s="201"/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1"/>
      <c r="U59" s="201"/>
      <c r="V59" s="164"/>
      <c r="W59" s="164"/>
      <c r="X59" s="164"/>
      <c r="Y59" s="164"/>
      <c r="Z59" s="164"/>
      <c r="AA59" s="164"/>
      <c r="AB59" s="165"/>
      <c r="AC59" s="4"/>
      <c r="AD59" s="4"/>
    </row>
    <row r="60" spans="1:30" x14ac:dyDescent="0.25">
      <c r="A60" s="5"/>
      <c r="B60" s="166"/>
      <c r="C60" s="167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23" t="s">
        <v>111</v>
      </c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23" t="s">
        <v>115</v>
      </c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23" t="s">
        <v>116</v>
      </c>
      <c r="C63" s="124"/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  <c r="T63" s="124"/>
      <c r="U63" s="124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23" t="s">
        <v>117</v>
      </c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  <c r="P64" s="124"/>
      <c r="Q64" s="124"/>
      <c r="R64" s="124"/>
      <c r="S64" s="124"/>
      <c r="T64" s="124"/>
      <c r="U64" s="124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9" t="s">
        <v>107</v>
      </c>
      <c r="C65" s="170"/>
      <c r="D65" s="170"/>
      <c r="E65" s="170"/>
      <c r="F65" s="170"/>
      <c r="G65" s="170"/>
      <c r="H65" s="170"/>
      <c r="I65" s="170"/>
      <c r="J65" s="170"/>
      <c r="K65" s="170"/>
      <c r="L65" s="170"/>
      <c r="M65" s="170"/>
      <c r="N65" s="170"/>
      <c r="O65" s="170"/>
      <c r="P65" s="170"/>
      <c r="Q65" s="170"/>
      <c r="R65" s="170"/>
      <c r="S65" s="170"/>
      <c r="T65" s="170"/>
      <c r="U65" s="17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0"/>
      <c r="C66" s="161"/>
      <c r="D66" s="161"/>
      <c r="E66" s="161"/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9" t="s">
        <v>114</v>
      </c>
      <c r="C67" s="170"/>
      <c r="D67" s="170"/>
      <c r="E67" s="170"/>
      <c r="F67" s="170"/>
      <c r="G67" s="170"/>
      <c r="H67" s="170"/>
      <c r="I67" s="170"/>
      <c r="J67" s="170"/>
      <c r="K67" s="170"/>
      <c r="L67" s="170"/>
      <c r="M67" s="170"/>
      <c r="N67" s="170"/>
      <c r="O67" s="170"/>
      <c r="P67" s="170"/>
      <c r="Q67" s="170"/>
      <c r="R67" s="170"/>
      <c r="S67" s="170"/>
      <c r="T67" s="170"/>
      <c r="U67" s="17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71" t="s">
        <v>108</v>
      </c>
      <c r="C68" s="172"/>
      <c r="D68" s="172"/>
      <c r="E68" s="172"/>
      <c r="F68" s="172"/>
      <c r="G68" s="172"/>
      <c r="H68" s="172"/>
      <c r="I68" s="172"/>
      <c r="J68" s="172"/>
      <c r="K68" s="172"/>
      <c r="L68" s="172"/>
      <c r="M68" s="172"/>
      <c r="N68" s="172"/>
      <c r="O68" s="172"/>
      <c r="P68" s="172"/>
      <c r="Q68" s="172"/>
      <c r="R68" s="172"/>
      <c r="S68" s="172"/>
      <c r="T68" s="172"/>
      <c r="U68" s="172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2" t="s">
        <v>109</v>
      </c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0"/>
      <c r="C70" s="161"/>
      <c r="D70" s="161"/>
      <c r="E70" s="161"/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0" t="s">
        <v>110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59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59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9"/>
      <c r="C74" s="170"/>
      <c r="D74" s="170"/>
      <c r="E74" s="170"/>
      <c r="F74" s="170"/>
      <c r="G74" s="170"/>
      <c r="H74" s="170"/>
      <c r="I74" s="170"/>
      <c r="J74" s="170"/>
      <c r="K74" s="170"/>
      <c r="L74" s="170"/>
      <c r="M74" s="170"/>
      <c r="N74" s="170"/>
      <c r="O74" s="170"/>
      <c r="P74" s="170"/>
      <c r="Q74" s="170"/>
      <c r="R74" s="170"/>
      <c r="S74" s="170"/>
      <c r="T74" s="170"/>
      <c r="U74" s="17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26"/>
      <c r="C75" s="93"/>
      <c r="D75" s="93"/>
      <c r="E75" s="93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45"/>
      <c r="C76" s="142"/>
      <c r="D76" s="2"/>
      <c r="E76" s="2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26"/>
      <c r="C77" s="127"/>
      <c r="D77" s="2"/>
      <c r="E77" s="2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26"/>
      <c r="C78" s="127"/>
      <c r="D78" s="2"/>
      <c r="E78" s="2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36"/>
      <c r="C79" s="137"/>
      <c r="D79" s="138"/>
      <c r="E79" s="138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56"/>
      <c r="W79" s="156"/>
      <c r="X79" s="156"/>
      <c r="Y79" s="156"/>
      <c r="Z79" s="156"/>
      <c r="AA79" s="156"/>
      <c r="AB79" s="157"/>
      <c r="AC79" s="4"/>
      <c r="AD79" s="4"/>
    </row>
    <row r="80" spans="1:30" x14ac:dyDescent="0.25">
      <c r="A80" s="89"/>
      <c r="B80" s="140"/>
      <c r="C80" s="139"/>
      <c r="D80" s="140"/>
      <c r="E80" s="140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4"/>
      <c r="W80" s="4"/>
      <c r="X80" s="4"/>
      <c r="Y80" s="4"/>
      <c r="Z80" s="4"/>
      <c r="AA80" s="4"/>
      <c r="AB80" s="4"/>
      <c r="AC80" s="4"/>
      <c r="AD80" s="4"/>
    </row>
    <row r="81" spans="1:30" x14ac:dyDescent="0.25">
      <c r="A81" s="89"/>
      <c r="B81" s="140"/>
      <c r="C81" s="139"/>
      <c r="D81" s="140"/>
      <c r="E81" s="140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141"/>
      <c r="Q81" s="141"/>
      <c r="R81" s="141"/>
      <c r="S81" s="141"/>
      <c r="T81" s="141"/>
      <c r="U81" s="141"/>
      <c r="V81" s="4"/>
      <c r="W81" s="4"/>
      <c r="X81" s="4"/>
      <c r="Y81" s="4"/>
      <c r="Z81" s="4"/>
      <c r="AA81" s="4"/>
      <c r="AB81" s="4"/>
      <c r="AC81" s="4"/>
      <c r="AD81" s="4"/>
    </row>
    <row r="82" spans="1:30" x14ac:dyDescent="0.25">
      <c r="A82" s="5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4"/>
      <c r="W82" s="4"/>
      <c r="X82" s="4"/>
      <c r="Y82" s="4"/>
      <c r="Z82" s="4"/>
      <c r="AA82" s="4"/>
      <c r="AB82" s="4"/>
      <c r="AC82" s="4"/>
      <c r="AD82" s="4"/>
    </row>
    <row r="83" spans="1:30" x14ac:dyDescent="0.25">
      <c r="A83" s="5"/>
      <c r="B83" s="53" t="s">
        <v>81</v>
      </c>
      <c r="C83" s="122">
        <v>44105</v>
      </c>
      <c r="D83" s="53" t="s">
        <v>77</v>
      </c>
      <c r="E83" s="170" t="s">
        <v>112</v>
      </c>
      <c r="F83" s="170"/>
      <c r="G83" s="170"/>
      <c r="H83" s="53"/>
      <c r="I83" s="53" t="s">
        <v>78</v>
      </c>
      <c r="J83" s="208" t="s">
        <v>113</v>
      </c>
      <c r="K83" s="208"/>
      <c r="L83" s="208"/>
      <c r="M83" s="208"/>
      <c r="N83" s="53"/>
      <c r="O83" s="53"/>
      <c r="P83" s="53"/>
      <c r="Q83" s="53"/>
      <c r="R83" s="53"/>
      <c r="S83" s="53"/>
      <c r="T83" s="53"/>
      <c r="U83" s="53"/>
      <c r="V83" s="4"/>
      <c r="W83" s="4"/>
      <c r="X83" s="4"/>
      <c r="Y83" s="4"/>
      <c r="Z83" s="4"/>
      <c r="AA83" s="4"/>
      <c r="AB83" s="4"/>
      <c r="AC83" s="4"/>
      <c r="AD83" s="4"/>
    </row>
    <row r="84" spans="1:30" ht="7.5" customHeight="1" x14ac:dyDescent="0.25">
      <c r="A84" s="5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4"/>
      <c r="W84" s="4"/>
      <c r="X84" s="4"/>
      <c r="Y84" s="4"/>
      <c r="Z84" s="4"/>
      <c r="AA84" s="4"/>
      <c r="AB84" s="4"/>
      <c r="AC84" s="4"/>
      <c r="AD84" s="4"/>
    </row>
    <row r="85" spans="1:30" x14ac:dyDescent="0.25">
      <c r="A85" s="5"/>
      <c r="B85" s="53"/>
      <c r="C85" s="53"/>
      <c r="D85" s="53" t="s">
        <v>80</v>
      </c>
      <c r="E85" s="55"/>
      <c r="F85" s="55"/>
      <c r="G85" s="55"/>
      <c r="H85" s="53"/>
      <c r="I85" s="53" t="s">
        <v>80</v>
      </c>
      <c r="J85" s="54"/>
      <c r="K85" s="54"/>
      <c r="L85" s="54"/>
      <c r="M85" s="54"/>
      <c r="N85" s="53"/>
      <c r="O85" s="53"/>
      <c r="P85" s="53"/>
      <c r="Q85" s="53"/>
      <c r="R85" s="53"/>
      <c r="S85" s="53"/>
      <c r="T85" s="53"/>
      <c r="U85" s="53"/>
      <c r="V85" s="4"/>
      <c r="W85" s="4"/>
      <c r="X85" s="4"/>
      <c r="Y85" s="4"/>
      <c r="Z85" s="4"/>
      <c r="AA85" s="4"/>
      <c r="AB85" s="4"/>
      <c r="AC85" s="4"/>
      <c r="AD85" s="4"/>
    </row>
    <row r="86" spans="1:30" x14ac:dyDescent="0.25">
      <c r="A86" s="5"/>
      <c r="B86" s="53"/>
      <c r="C86" s="53"/>
      <c r="D86" s="53"/>
      <c r="E86" s="55"/>
      <c r="F86" s="55"/>
      <c r="G86" s="55"/>
      <c r="H86" s="53"/>
      <c r="I86" s="53"/>
      <c r="J86" s="54"/>
      <c r="K86" s="54"/>
      <c r="L86" s="54"/>
      <c r="M86" s="54"/>
      <c r="N86" s="53"/>
      <c r="O86" s="53"/>
      <c r="P86" s="53"/>
      <c r="Q86" s="53"/>
      <c r="R86" s="53"/>
      <c r="S86" s="53"/>
      <c r="T86" s="53"/>
      <c r="U86" s="53"/>
      <c r="V86" s="4"/>
      <c r="W86" s="4"/>
      <c r="X86" s="4"/>
      <c r="Y86" s="4"/>
      <c r="Z86" s="4"/>
      <c r="AA86" s="4"/>
      <c r="AB86" s="4"/>
      <c r="AC86" s="4"/>
      <c r="AD86" s="4"/>
    </row>
    <row r="87" spans="1:30" x14ac:dyDescent="0.25">
      <c r="A87" s="5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4"/>
      <c r="W87" s="4"/>
      <c r="X87" s="4"/>
      <c r="Y87" s="4"/>
      <c r="Z87" s="4"/>
      <c r="AA87" s="4"/>
      <c r="AB87" s="4"/>
      <c r="AC87" s="4"/>
      <c r="AD87" s="4"/>
    </row>
    <row r="88" spans="1:30" x14ac:dyDescent="0.25">
      <c r="A88" s="5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4"/>
      <c r="W88" s="4"/>
      <c r="X88" s="4"/>
      <c r="Y88" s="4"/>
      <c r="Z88" s="4"/>
      <c r="AA88" s="4"/>
      <c r="AB88" s="4"/>
      <c r="AC88" s="4"/>
      <c r="AD88" s="4"/>
    </row>
    <row r="89" spans="1:30" hidden="1" x14ac:dyDescent="0.25">
      <c r="AC89" s="3"/>
      <c r="AD89" s="3"/>
    </row>
    <row r="90" spans="1:30" hidden="1" x14ac:dyDescent="0.25"/>
    <row r="91" spans="1:30" hidden="1" x14ac:dyDescent="0.25"/>
    <row r="92" spans="1:30" hidden="1" x14ac:dyDescent="0.25"/>
    <row r="93" spans="1:30" hidden="1" x14ac:dyDescent="0.25"/>
    <row r="94" spans="1:30" hidden="1" x14ac:dyDescent="0.25"/>
    <row r="95" spans="1:30" hidden="1" x14ac:dyDescent="0.25"/>
    <row r="96" spans="1:30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t="15" hidden="1" customHeight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t="15" hidden="1" customHeight="1" x14ac:dyDescent="0.25"/>
    <row r="120" ht="15" hidden="1" customHeight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  <row r="277" x14ac:dyDescent="0.25"/>
    <row r="278" x14ac:dyDescent="0.25"/>
  </sheetData>
  <mergeCells count="66">
    <mergeCell ref="AB10:AB14"/>
    <mergeCell ref="V11:Y11"/>
    <mergeCell ref="V12:AA12"/>
    <mergeCell ref="V13:X13"/>
    <mergeCell ref="AA13:AA14"/>
    <mergeCell ref="V10:AA10"/>
    <mergeCell ref="Y13:Y14"/>
    <mergeCell ref="Z13:Z14"/>
    <mergeCell ref="P26:R26"/>
    <mergeCell ref="S26:S27"/>
    <mergeCell ref="T26:T27"/>
    <mergeCell ref="U26:U27"/>
    <mergeCell ref="AB25:AB27"/>
    <mergeCell ref="V26:X26"/>
    <mergeCell ref="AA26:AA27"/>
    <mergeCell ref="Y26:Y27"/>
    <mergeCell ref="Z26:Z27"/>
    <mergeCell ref="V25:AA25"/>
    <mergeCell ref="E83:G83"/>
    <mergeCell ref="J83:M83"/>
    <mergeCell ref="B65:U65"/>
    <mergeCell ref="B74:U74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2:U12"/>
    <mergeCell ref="P13:R13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S13:S14"/>
    <mergeCell ref="T13:T14"/>
    <mergeCell ref="U13:U14"/>
    <mergeCell ref="P25:U25"/>
    <mergeCell ref="D60:U60"/>
    <mergeCell ref="B67:U67"/>
    <mergeCell ref="B68:U68"/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31496062992125984" right="0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2020-10-02T09:02:21Z</cp:lastPrinted>
  <dcterms:created xsi:type="dcterms:W3CDTF">2017-02-23T12:10:09Z</dcterms:created>
  <dcterms:modified xsi:type="dcterms:W3CDTF">2020-10-23T10:09:38Z</dcterms:modified>
</cp:coreProperties>
</file>